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onardo\Documents\Talleres SOLCON\Videos\Redondeo\"/>
    </mc:Choice>
  </mc:AlternateContent>
  <bookViews>
    <workbookView xWindow="0" yWindow="0" windowWidth="28800" windowHeight="13620"/>
  </bookViews>
  <sheets>
    <sheet name="Opcion 2" sheetId="1" r:id="rId1"/>
    <sheet name="Opcion 3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41" i="2" l="1"/>
  <c r="I41" i="2"/>
  <c r="E38" i="2"/>
  <c r="J40" i="2" s="1"/>
  <c r="C38" i="2"/>
  <c r="K37" i="2"/>
  <c r="C37" i="2"/>
  <c r="C40" i="2" s="1"/>
  <c r="C35" i="2"/>
  <c r="E34" i="2"/>
  <c r="K38" i="2" s="1"/>
  <c r="K33" i="2"/>
  <c r="E33" i="2"/>
  <c r="E32" i="2"/>
  <c r="K36" i="2" s="1"/>
  <c r="J29" i="2"/>
  <c r="C29" i="2"/>
  <c r="C28" i="2"/>
  <c r="E27" i="2"/>
  <c r="K35" i="2" s="1"/>
  <c r="C24" i="2"/>
  <c r="E23" i="2"/>
  <c r="K34" i="2" s="1"/>
  <c r="E22" i="2"/>
  <c r="K19" i="2"/>
  <c r="J17" i="2"/>
  <c r="J16" i="2"/>
  <c r="C16" i="2"/>
  <c r="C17" i="2" s="1"/>
  <c r="J15" i="2"/>
  <c r="E15" i="2"/>
  <c r="J14" i="2"/>
  <c r="I14" i="2"/>
  <c r="I35" i="2" s="1"/>
  <c r="E14" i="2"/>
  <c r="J30" i="2" s="1"/>
  <c r="J13" i="2"/>
  <c r="J12" i="2"/>
  <c r="J11" i="2"/>
  <c r="K10" i="2"/>
  <c r="C10" i="2"/>
  <c r="C18" i="2" s="1"/>
  <c r="C43" i="2" s="1"/>
  <c r="K9" i="2"/>
  <c r="E9" i="2"/>
  <c r="K8" i="2"/>
  <c r="E8" i="2"/>
  <c r="J28" i="2" s="1"/>
  <c r="K7" i="2"/>
  <c r="E7" i="2"/>
  <c r="J27" i="2" s="1"/>
  <c r="K6" i="2"/>
  <c r="K21" i="2" s="1"/>
  <c r="C40" i="1"/>
  <c r="E38" i="1"/>
  <c r="C38" i="1"/>
  <c r="C37" i="1"/>
  <c r="E37" i="1" s="1"/>
  <c r="C35" i="1"/>
  <c r="E34" i="1"/>
  <c r="J17" i="1" s="1"/>
  <c r="E33" i="1"/>
  <c r="J16" i="1" s="1"/>
  <c r="E32" i="1"/>
  <c r="E35" i="1" s="1"/>
  <c r="C28" i="1"/>
  <c r="E27" i="1"/>
  <c r="J14" i="1" s="1"/>
  <c r="C24" i="1"/>
  <c r="C29" i="1" s="1"/>
  <c r="E23" i="1"/>
  <c r="J13" i="1" s="1"/>
  <c r="E22" i="1"/>
  <c r="J20" i="1"/>
  <c r="H20" i="1"/>
  <c r="I19" i="1"/>
  <c r="C16" i="1"/>
  <c r="C17" i="1" s="1"/>
  <c r="C18" i="1" s="1"/>
  <c r="C42" i="1" s="1"/>
  <c r="J15" i="1"/>
  <c r="E15" i="1"/>
  <c r="H14" i="1"/>
  <c r="E14" i="1"/>
  <c r="J12" i="1"/>
  <c r="I10" i="1"/>
  <c r="C10" i="1"/>
  <c r="E9" i="1"/>
  <c r="I8" i="1"/>
  <c r="E8" i="1"/>
  <c r="I7" i="1"/>
  <c r="E7" i="1"/>
  <c r="E10" i="1" s="1"/>
  <c r="J42" i="2" l="1"/>
  <c r="E10" i="2"/>
  <c r="E37" i="2"/>
  <c r="E24" i="2"/>
  <c r="E29" i="2" s="1"/>
  <c r="J18" i="2"/>
  <c r="J21" i="2" s="1"/>
  <c r="E16" i="2"/>
  <c r="K32" i="2" s="1"/>
  <c r="J31" i="2"/>
  <c r="E35" i="2"/>
  <c r="E28" i="2"/>
  <c r="E40" i="1"/>
  <c r="J18" i="1"/>
  <c r="I9" i="1"/>
  <c r="E28" i="1"/>
  <c r="E16" i="1"/>
  <c r="J11" i="1" s="1"/>
  <c r="J21" i="1" s="1"/>
  <c r="E24" i="1"/>
  <c r="E29" i="1" s="1"/>
  <c r="I6" i="1"/>
  <c r="K39" i="2" l="1"/>
  <c r="E40" i="2"/>
  <c r="K42" i="2"/>
  <c r="E17" i="2"/>
  <c r="E18" i="2" s="1"/>
  <c r="E43" i="2" s="1"/>
  <c r="E17" i="1"/>
  <c r="E18" i="1" s="1"/>
  <c r="E42" i="1" s="1"/>
  <c r="I21" i="1"/>
</calcChain>
</file>

<file path=xl/sharedStrings.xml><?xml version="1.0" encoding="utf-8"?>
<sst xmlns="http://schemas.openxmlformats.org/spreadsheetml/2006/main" count="120" uniqueCount="43">
  <si>
    <t>El reconvertido, CA - J-131321-1</t>
  </si>
  <si>
    <t>Balance de comprobación</t>
  </si>
  <si>
    <t>al 30 de septiembre de 2021</t>
  </si>
  <si>
    <t>Bs.    (vieja expresión monetaria)</t>
  </si>
  <si>
    <t>Bs.    (Nueva expresión monetaria)</t>
  </si>
  <si>
    <t>Asiento de apertura de saldos iniciales al 30/09/2021 en la nueva empresa Conta2</t>
  </si>
  <si>
    <t>Activo</t>
  </si>
  <si>
    <t>Debe</t>
  </si>
  <si>
    <t>Haber</t>
  </si>
  <si>
    <t>Activo circulante</t>
  </si>
  <si>
    <t>Efectivo</t>
  </si>
  <si>
    <t>Cuentas por cobrar</t>
  </si>
  <si>
    <t>Inventario</t>
  </si>
  <si>
    <t>Terreno</t>
  </si>
  <si>
    <t>Total activo circulante</t>
  </si>
  <si>
    <t>Edificio</t>
  </si>
  <si>
    <t>Depreciación acumulada edificio</t>
  </si>
  <si>
    <t>Activo No circulante</t>
  </si>
  <si>
    <t>Cuentas por pagar</t>
  </si>
  <si>
    <t>Propiedad, plata y equipo</t>
  </si>
  <si>
    <t>Prestaciones sociales por pagar</t>
  </si>
  <si>
    <t>Capital social</t>
  </si>
  <si>
    <t>Reserva legal</t>
  </si>
  <si>
    <t>Total activo no circulante</t>
  </si>
  <si>
    <t>Resultados acumulados</t>
  </si>
  <si>
    <t>Total activo</t>
  </si>
  <si>
    <t>Ingresos</t>
  </si>
  <si>
    <t>Gastos</t>
  </si>
  <si>
    <t>Pasivo</t>
  </si>
  <si>
    <t>Pasivo circulante</t>
  </si>
  <si>
    <t>Total pasivo circulante</t>
  </si>
  <si>
    <t>Pasivo no circulante</t>
  </si>
  <si>
    <t>Cuenta por pagar accionistas</t>
  </si>
  <si>
    <t>Total pasivo no circulante</t>
  </si>
  <si>
    <t>Total pasivo</t>
  </si>
  <si>
    <t>Patrimonio</t>
  </si>
  <si>
    <t>Diferencia por ajuste a la nueva expresión monetaria</t>
  </si>
  <si>
    <t>Diferencia</t>
  </si>
  <si>
    <t>Asiento 1</t>
  </si>
  <si>
    <t>Asiento de cierre de saldos finales al 30/09/2021 antes de la nueva expresión monetaria</t>
  </si>
  <si>
    <t>Asiento 2</t>
  </si>
  <si>
    <t>Asiento de apertura de los saldos finales al 30/09/2021 después de la nueva expresión monetaria</t>
  </si>
  <si>
    <t>Igualdad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</si>
</sst>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 * #,##0.00_ ;_ * \-#,##0.00_ ;_ * &quot;-&quot;??_ ;_ @_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/>
    <xf numFmtId="43" fontId="0" fillId="0" borderId="0" xfId="0" applyNumberFormat="1"/>
    <xf numFmtId="0" fontId="0" fillId="0" borderId="0" xfId="0" applyFont="1"/>
    <xf numFmtId="43" fontId="0" fillId="0" borderId="0" xfId="0" applyNumberFormat="1" applyAlignment="1">
      <alignment horizont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/>
    </xf>
    <xf numFmtId="43" fontId="0" fillId="0" borderId="0" xfId="1" applyFont="1"/>
    <xf numFmtId="0" fontId="0" fillId="0" borderId="0" xfId="0" applyAlignment="1">
      <alignment horizontal="left" indent="1"/>
    </xf>
    <xf numFmtId="43" fontId="0" fillId="0" borderId="1" xfId="0" applyNumberFormat="1" applyBorder="1"/>
    <xf numFmtId="43" fontId="0" fillId="0" borderId="2" xfId="0" applyNumberFormat="1" applyBorder="1"/>
    <xf numFmtId="0" fontId="0" fillId="0" borderId="0" xfId="0" applyAlignment="1">
      <alignment horizontal="left" indent="2"/>
    </xf>
    <xf numFmtId="43" fontId="0" fillId="0" borderId="3" xfId="0" applyNumberFormat="1" applyBorder="1"/>
    <xf numFmtId="43" fontId="0" fillId="0" borderId="4" xfId="0" applyNumberFormat="1" applyBorder="1"/>
    <xf numFmtId="0" fontId="0" fillId="0" borderId="0" xfId="0" applyAlignment="1">
      <alignment horizontal="left" wrapText="1" indent="2"/>
    </xf>
    <xf numFmtId="0" fontId="0" fillId="0" borderId="0" xfId="0" applyAlignment="1">
      <alignment vertical="center"/>
    </xf>
    <xf numFmtId="43" fontId="0" fillId="0" borderId="0" xfId="0" applyNumberFormat="1" applyAlignment="1">
      <alignment vertical="center"/>
    </xf>
    <xf numFmtId="43" fontId="0" fillId="0" borderId="4" xfId="1" applyFont="1" applyBorder="1"/>
    <xf numFmtId="43" fontId="0" fillId="0" borderId="0" xfId="0" applyNumberFormat="1" applyBorder="1"/>
    <xf numFmtId="0" fontId="0" fillId="0" borderId="0" xfId="0" applyAlignment="1">
      <alignment wrapText="1"/>
    </xf>
    <xf numFmtId="0" fontId="3" fillId="0" borderId="0" xfId="0" applyFont="1"/>
    <xf numFmtId="0" fontId="0" fillId="0" borderId="0" xfId="0" applyAlignment="1">
      <alignment horizontal="left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B1:J42"/>
  <sheetViews>
    <sheetView tabSelected="1" zoomScaleNormal="100" workbookViewId="0">
      <selection activeCell="M32" sqref="M32"/>
    </sheetView>
  </sheetViews>
  <sheetFormatPr baseColWidth="10" defaultRowHeight="15" x14ac:dyDescent="0.25"/>
  <cols>
    <col min="2" max="2" width="36.42578125" customWidth="1"/>
    <col min="3" max="3" width="22.5703125" style="2" customWidth="1"/>
    <col min="4" max="4" width="7.7109375" customWidth="1"/>
    <col min="5" max="5" width="19.85546875" customWidth="1"/>
    <col min="8" max="8" width="33" customWidth="1"/>
    <col min="9" max="9" width="18" customWidth="1"/>
    <col min="10" max="10" width="18.140625" customWidth="1"/>
  </cols>
  <sheetData>
    <row r="1" spans="2:10" x14ac:dyDescent="0.25">
      <c r="B1" s="1" t="s">
        <v>0</v>
      </c>
    </row>
    <row r="2" spans="2:10" x14ac:dyDescent="0.25">
      <c r="B2" t="s">
        <v>1</v>
      </c>
    </row>
    <row r="3" spans="2:10" x14ac:dyDescent="0.25">
      <c r="B3" s="3" t="s">
        <v>2</v>
      </c>
    </row>
    <row r="4" spans="2:10" ht="45" x14ac:dyDescent="0.25">
      <c r="C4" s="4" t="s">
        <v>3</v>
      </c>
      <c r="E4" s="4" t="s">
        <v>4</v>
      </c>
      <c r="H4" s="5" t="s">
        <v>5</v>
      </c>
    </row>
    <row r="5" spans="2:10" x14ac:dyDescent="0.25">
      <c r="B5" t="s">
        <v>6</v>
      </c>
      <c r="I5" s="6" t="s">
        <v>7</v>
      </c>
      <c r="J5" s="6" t="s">
        <v>8</v>
      </c>
    </row>
    <row r="6" spans="2:10" x14ac:dyDescent="0.25">
      <c r="B6" t="s">
        <v>9</v>
      </c>
      <c r="H6" t="s">
        <v>10</v>
      </c>
      <c r="I6" s="7">
        <f>E7</f>
        <v>114564.64</v>
      </c>
      <c r="J6" s="7"/>
    </row>
    <row r="7" spans="2:10" x14ac:dyDescent="0.25">
      <c r="B7" s="8" t="s">
        <v>10</v>
      </c>
      <c r="C7" s="2">
        <v>114564641141</v>
      </c>
      <c r="E7" s="2">
        <f>ROUND(C7/1000000,2)</f>
        <v>114564.64</v>
      </c>
      <c r="H7" t="s">
        <v>11</v>
      </c>
      <c r="I7" s="7">
        <f t="shared" ref="I7:I8" si="0">E8</f>
        <v>12.32</v>
      </c>
      <c r="J7" s="7"/>
    </row>
    <row r="8" spans="2:10" x14ac:dyDescent="0.25">
      <c r="B8" s="8" t="s">
        <v>11</v>
      </c>
      <c r="C8" s="2">
        <v>12316423</v>
      </c>
      <c r="E8" s="2">
        <f t="shared" ref="E8:E9" si="1">ROUND(C8/1000000,2)</f>
        <v>12.32</v>
      </c>
      <c r="H8" t="s">
        <v>12</v>
      </c>
      <c r="I8" s="7">
        <f t="shared" si="0"/>
        <v>1313213.49</v>
      </c>
      <c r="J8" s="7"/>
    </row>
    <row r="9" spans="2:10" x14ac:dyDescent="0.25">
      <c r="B9" s="8" t="s">
        <v>12</v>
      </c>
      <c r="C9" s="9">
        <v>1313213487357</v>
      </c>
      <c r="E9" s="2">
        <f t="shared" si="1"/>
        <v>1313213.49</v>
      </c>
      <c r="H9" t="s">
        <v>13</v>
      </c>
      <c r="I9" s="7">
        <f>E14</f>
        <v>15.16</v>
      </c>
      <c r="J9" s="7"/>
    </row>
    <row r="10" spans="2:10" x14ac:dyDescent="0.25">
      <c r="B10" t="s">
        <v>14</v>
      </c>
      <c r="C10" s="2">
        <f>SUM(C7:C9)</f>
        <v>1427790444921</v>
      </c>
      <c r="E10" s="10">
        <f>SUM(E7:E9)</f>
        <v>1427790.45</v>
      </c>
      <c r="H10" t="s">
        <v>15</v>
      </c>
      <c r="I10" s="7">
        <f t="shared" ref="I10" si="2">E15</f>
        <v>16546.46</v>
      </c>
      <c r="J10" s="7"/>
    </row>
    <row r="11" spans="2:10" x14ac:dyDescent="0.25">
      <c r="H11" s="11" t="s">
        <v>16</v>
      </c>
      <c r="J11" s="7">
        <f>E16*-1</f>
        <v>3309.29</v>
      </c>
    </row>
    <row r="12" spans="2:10" x14ac:dyDescent="0.25">
      <c r="B12" t="s">
        <v>17</v>
      </c>
      <c r="H12" s="11" t="s">
        <v>18</v>
      </c>
      <c r="I12" s="7"/>
      <c r="J12" s="7">
        <f>E22*-1</f>
        <v>98494.82</v>
      </c>
    </row>
    <row r="13" spans="2:10" x14ac:dyDescent="0.25">
      <c r="B13" s="8" t="s">
        <v>19</v>
      </c>
      <c r="H13" s="11" t="s">
        <v>20</v>
      </c>
      <c r="I13" s="7"/>
      <c r="J13" s="7">
        <f>E23*-1</f>
        <v>9878.1299999999992</v>
      </c>
    </row>
    <row r="14" spans="2:10" x14ac:dyDescent="0.25">
      <c r="B14" s="11" t="s">
        <v>13</v>
      </c>
      <c r="C14" s="2">
        <v>15155131.119999999</v>
      </c>
      <c r="E14" s="2">
        <f t="shared" ref="E14:E16" si="3">ROUND(C14/1000000,2)</f>
        <v>15.16</v>
      </c>
      <c r="H14" s="11" t="str">
        <f>B27</f>
        <v>Cuenta por pagar accionistas</v>
      </c>
      <c r="J14" s="2">
        <f>E27*-1</f>
        <v>19798.8</v>
      </c>
    </row>
    <row r="15" spans="2:10" x14ac:dyDescent="0.25">
      <c r="B15" s="11" t="s">
        <v>15</v>
      </c>
      <c r="C15" s="2">
        <v>16546461338</v>
      </c>
      <c r="E15" s="2">
        <f t="shared" si="3"/>
        <v>16546.46</v>
      </c>
      <c r="H15" s="11" t="s">
        <v>21</v>
      </c>
      <c r="I15" s="7"/>
      <c r="J15" s="7">
        <f>E32*-1</f>
        <v>10</v>
      </c>
    </row>
    <row r="16" spans="2:10" x14ac:dyDescent="0.25">
      <c r="B16" s="11" t="s">
        <v>16</v>
      </c>
      <c r="C16" s="9">
        <f>-C15/5</f>
        <v>-3309292267.5999999</v>
      </c>
      <c r="E16" s="2">
        <f t="shared" si="3"/>
        <v>-3309.29</v>
      </c>
      <c r="H16" s="11" t="s">
        <v>22</v>
      </c>
      <c r="I16" s="7"/>
      <c r="J16" s="7">
        <f>E33*-1</f>
        <v>1</v>
      </c>
    </row>
    <row r="17" spans="2:10" x14ac:dyDescent="0.25">
      <c r="B17" t="s">
        <v>23</v>
      </c>
      <c r="C17" s="12">
        <f>SUM(C14:C16)</f>
        <v>13252324201.52</v>
      </c>
      <c r="E17" s="12">
        <f>SUM(E14:E16)</f>
        <v>13252.329999999998</v>
      </c>
      <c r="H17" s="11" t="s">
        <v>24</v>
      </c>
      <c r="I17" s="7"/>
      <c r="J17" s="7">
        <f>E34*-1</f>
        <v>31.32</v>
      </c>
    </row>
    <row r="18" spans="2:10" ht="15.75" thickBot="1" x14ac:dyDescent="0.3">
      <c r="B18" t="s">
        <v>25</v>
      </c>
      <c r="C18" s="13">
        <f>C10+C17</f>
        <v>1441042769122.52</v>
      </c>
      <c r="E18" s="13">
        <f>E10+E17</f>
        <v>1441042.78</v>
      </c>
      <c r="H18" s="11" t="s">
        <v>26</v>
      </c>
      <c r="I18" s="7"/>
      <c r="J18" s="7">
        <f>E37*-1</f>
        <v>2363091.66</v>
      </c>
    </row>
    <row r="19" spans="2:10" ht="15.75" thickTop="1" x14ac:dyDescent="0.25">
      <c r="H19" t="s">
        <v>27</v>
      </c>
      <c r="I19" s="7">
        <f>E38</f>
        <v>1050262.96</v>
      </c>
      <c r="J19" s="7"/>
    </row>
    <row r="20" spans="2:10" ht="30" x14ac:dyDescent="0.25">
      <c r="B20" t="s">
        <v>28</v>
      </c>
      <c r="H20" s="14" t="str">
        <f>B39</f>
        <v>Diferencia por ajuste a la nueva expresión monetaria</v>
      </c>
      <c r="I20" s="15"/>
      <c r="J20" s="16">
        <f>E39*-1</f>
        <v>0.01</v>
      </c>
    </row>
    <row r="21" spans="2:10" ht="15.75" thickBot="1" x14ac:dyDescent="0.3">
      <c r="B21" t="s">
        <v>29</v>
      </c>
      <c r="I21" s="17">
        <f>SUM(I6:I20)</f>
        <v>2494615.0299999998</v>
      </c>
      <c r="J21" s="17">
        <f>SUM(J6:J20)</f>
        <v>2494615.0299999998</v>
      </c>
    </row>
    <row r="22" spans="2:10" ht="15.75" thickTop="1" x14ac:dyDescent="0.25">
      <c r="B22" s="8" t="s">
        <v>18</v>
      </c>
      <c r="C22" s="2">
        <v>-98494818428.779999</v>
      </c>
      <c r="E22" s="2">
        <f t="shared" ref="E22:E23" si="4">ROUND(C22/1000000,2)</f>
        <v>-98494.82</v>
      </c>
    </row>
    <row r="23" spans="2:10" x14ac:dyDescent="0.25">
      <c r="B23" s="8" t="s">
        <v>20</v>
      </c>
      <c r="C23" s="9">
        <v>-9878132201</v>
      </c>
      <c r="E23" s="2">
        <f t="shared" si="4"/>
        <v>-9878.1299999999992</v>
      </c>
    </row>
    <row r="24" spans="2:10" x14ac:dyDescent="0.25">
      <c r="B24" t="s">
        <v>30</v>
      </c>
      <c r="C24" s="2">
        <f>SUM(C22:C23)</f>
        <v>-108372950629.78</v>
      </c>
      <c r="E24" s="10">
        <f>SUM(E22:E23)</f>
        <v>-108372.95000000001</v>
      </c>
    </row>
    <row r="26" spans="2:10" x14ac:dyDescent="0.25">
      <c r="B26" t="s">
        <v>31</v>
      </c>
    </row>
    <row r="27" spans="2:10" x14ac:dyDescent="0.25">
      <c r="B27" s="8" t="s">
        <v>32</v>
      </c>
      <c r="C27" s="9">
        <v>-19798797971.299999</v>
      </c>
      <c r="E27" s="2">
        <f t="shared" ref="E27" si="5">ROUND(C27/1000000,2)</f>
        <v>-19798.8</v>
      </c>
    </row>
    <row r="28" spans="2:10" x14ac:dyDescent="0.25">
      <c r="B28" t="s">
        <v>33</v>
      </c>
      <c r="C28" s="2">
        <f>SUM(C27)</f>
        <v>-19798797971.299999</v>
      </c>
      <c r="E28" s="12">
        <f>SUM(E27)</f>
        <v>-19798.8</v>
      </c>
    </row>
    <row r="29" spans="2:10" ht="15.75" thickBot="1" x14ac:dyDescent="0.3">
      <c r="B29" t="s">
        <v>34</v>
      </c>
      <c r="C29" s="13">
        <f>C24+C28</f>
        <v>-128171748601.08</v>
      </c>
      <c r="E29" s="13">
        <f>E24+E28</f>
        <v>-128171.75000000001</v>
      </c>
    </row>
    <row r="30" spans="2:10" ht="15.75" thickTop="1" x14ac:dyDescent="0.25"/>
    <row r="31" spans="2:10" x14ac:dyDescent="0.25">
      <c r="B31" t="s">
        <v>35</v>
      </c>
    </row>
    <row r="32" spans="2:10" x14ac:dyDescent="0.25">
      <c r="B32" s="8" t="s">
        <v>21</v>
      </c>
      <c r="C32" s="2">
        <v>-10000000</v>
      </c>
      <c r="E32" s="2">
        <f t="shared" ref="E32:E34" si="6">ROUND(C32/1000000,2)</f>
        <v>-10</v>
      </c>
    </row>
    <row r="33" spans="2:5" x14ac:dyDescent="0.25">
      <c r="B33" s="8" t="s">
        <v>22</v>
      </c>
      <c r="C33" s="2">
        <v>-1000000</v>
      </c>
      <c r="E33" s="2">
        <f t="shared" si="6"/>
        <v>-1</v>
      </c>
    </row>
    <row r="34" spans="2:5" x14ac:dyDescent="0.25">
      <c r="B34" s="8" t="s">
        <v>24</v>
      </c>
      <c r="C34" s="2">
        <v>-31321646</v>
      </c>
      <c r="E34" s="2">
        <f t="shared" si="6"/>
        <v>-31.32</v>
      </c>
    </row>
    <row r="35" spans="2:5" ht="15.75" thickBot="1" x14ac:dyDescent="0.3">
      <c r="C35" s="13">
        <f>SUM(C32:C34)</f>
        <v>-42321646</v>
      </c>
      <c r="E35" s="13">
        <f>SUM(E32:E34)</f>
        <v>-42.32</v>
      </c>
    </row>
    <row r="36" spans="2:5" ht="15.75" thickTop="1" x14ac:dyDescent="0.25">
      <c r="C36" s="18"/>
    </row>
    <row r="37" spans="2:5" x14ac:dyDescent="0.25">
      <c r="B37" t="s">
        <v>26</v>
      </c>
      <c r="C37" s="2">
        <f>-150262959100.35-1312828698875.44-900000000000</f>
        <v>-2363091657975.79</v>
      </c>
      <c r="E37" s="2">
        <f t="shared" ref="E37:E38" si="7">ROUND(C37/1000000,2)</f>
        <v>-2363091.66</v>
      </c>
    </row>
    <row r="38" spans="2:5" x14ac:dyDescent="0.25">
      <c r="B38" t="s">
        <v>27</v>
      </c>
      <c r="C38" s="2">
        <f>893848609662.632+2813138945.35+153601210492.37</f>
        <v>1050262959100.3519</v>
      </c>
      <c r="E38" s="2">
        <f t="shared" si="7"/>
        <v>1050262.96</v>
      </c>
    </row>
    <row r="39" spans="2:5" ht="30" x14ac:dyDescent="0.25">
      <c r="B39" s="19" t="s">
        <v>36</v>
      </c>
      <c r="E39" s="2">
        <v>-0.01</v>
      </c>
    </row>
    <row r="40" spans="2:5" ht="15.75" thickBot="1" x14ac:dyDescent="0.3">
      <c r="C40" s="13">
        <f>C37+C38</f>
        <v>-1312828698875.438</v>
      </c>
      <c r="E40" s="13">
        <f>E37+E38+E39</f>
        <v>-1312828.7100000002</v>
      </c>
    </row>
    <row r="41" spans="2:5" ht="15.75" thickTop="1" x14ac:dyDescent="0.25">
      <c r="E41" s="2"/>
    </row>
    <row r="42" spans="2:5" x14ac:dyDescent="0.25">
      <c r="B42" t="s">
        <v>37</v>
      </c>
      <c r="C42" s="2">
        <f>C18+C29+C35+C40</f>
        <v>1.953125E-3</v>
      </c>
      <c r="E42" s="2">
        <f>E18+E29+E35+E40</f>
        <v>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B1:K43"/>
  <sheetViews>
    <sheetView topLeftCell="A4" workbookViewId="0">
      <selection activeCell="L16" sqref="L16"/>
    </sheetView>
  </sheetViews>
  <sheetFormatPr baseColWidth="10" defaultRowHeight="15" x14ac:dyDescent="0.25"/>
  <cols>
    <col min="2" max="2" width="36.42578125" customWidth="1"/>
    <col min="3" max="3" width="20.42578125" style="2" customWidth="1"/>
    <col min="4" max="4" width="6" customWidth="1"/>
    <col min="5" max="5" width="21.140625" customWidth="1"/>
    <col min="6" max="6" width="18" customWidth="1"/>
    <col min="9" max="9" width="33" customWidth="1"/>
    <col min="10" max="10" width="19.85546875" customWidth="1"/>
    <col min="11" max="11" width="21.7109375" customWidth="1"/>
  </cols>
  <sheetData>
    <row r="1" spans="2:11" x14ac:dyDescent="0.25">
      <c r="B1" s="1" t="s">
        <v>0</v>
      </c>
    </row>
    <row r="2" spans="2:11" x14ac:dyDescent="0.25">
      <c r="B2" t="s">
        <v>1</v>
      </c>
      <c r="I2" s="20" t="s">
        <v>38</v>
      </c>
    </row>
    <row r="3" spans="2:11" x14ac:dyDescent="0.25">
      <c r="B3" t="s">
        <v>2</v>
      </c>
    </row>
    <row r="4" spans="2:11" ht="30" x14ac:dyDescent="0.25">
      <c r="C4" s="4" t="s">
        <v>3</v>
      </c>
      <c r="E4" s="4" t="s">
        <v>4</v>
      </c>
      <c r="G4" s="4"/>
      <c r="I4" s="5" t="s">
        <v>39</v>
      </c>
    </row>
    <row r="5" spans="2:11" x14ac:dyDescent="0.25">
      <c r="B5" t="s">
        <v>6</v>
      </c>
      <c r="J5" s="6" t="s">
        <v>7</v>
      </c>
      <c r="K5" s="6" t="s">
        <v>8</v>
      </c>
    </row>
    <row r="6" spans="2:11" x14ac:dyDescent="0.25">
      <c r="B6" t="s">
        <v>9</v>
      </c>
      <c r="I6" s="11" t="s">
        <v>10</v>
      </c>
      <c r="J6" s="7"/>
      <c r="K6" s="7">
        <f>C7</f>
        <v>114564641141</v>
      </c>
    </row>
    <row r="7" spans="2:11" x14ac:dyDescent="0.25">
      <c r="B7" s="8" t="s">
        <v>10</v>
      </c>
      <c r="C7" s="2">
        <v>114564641141</v>
      </c>
      <c r="E7" s="2">
        <f>ROUND(C7/1000000,2)</f>
        <v>114564.64</v>
      </c>
      <c r="I7" s="11" t="s">
        <v>11</v>
      </c>
      <c r="J7" s="7"/>
      <c r="K7" s="7">
        <f>C8</f>
        <v>12316423</v>
      </c>
    </row>
    <row r="8" spans="2:11" x14ac:dyDescent="0.25">
      <c r="B8" s="8" t="s">
        <v>11</v>
      </c>
      <c r="C8" s="2">
        <v>12316423</v>
      </c>
      <c r="E8" s="2">
        <f>ROUND(C8/1000000,2)</f>
        <v>12.32</v>
      </c>
      <c r="I8" s="11" t="s">
        <v>12</v>
      </c>
      <c r="J8" s="7"/>
      <c r="K8" s="7">
        <f>C9</f>
        <v>1313213487357</v>
      </c>
    </row>
    <row r="9" spans="2:11" x14ac:dyDescent="0.25">
      <c r="B9" s="8" t="s">
        <v>12</v>
      </c>
      <c r="C9" s="9">
        <v>1313213487357</v>
      </c>
      <c r="E9" s="2">
        <f>ROUND(C9/1000000,2)</f>
        <v>1313213.49</v>
      </c>
      <c r="I9" s="11" t="s">
        <v>13</v>
      </c>
      <c r="J9" s="7"/>
      <c r="K9" s="7">
        <f>C14</f>
        <v>15155131.119999999</v>
      </c>
    </row>
    <row r="10" spans="2:11" x14ac:dyDescent="0.25">
      <c r="B10" t="s">
        <v>14</v>
      </c>
      <c r="C10" s="2">
        <f>SUM(C7:C9)</f>
        <v>1427790444921</v>
      </c>
      <c r="E10" s="10">
        <f>SUM(E7:E9)</f>
        <v>1427790.45</v>
      </c>
      <c r="I10" s="11" t="s">
        <v>15</v>
      </c>
      <c r="J10" s="7"/>
      <c r="K10" s="7">
        <f>C15</f>
        <v>16546461338</v>
      </c>
    </row>
    <row r="11" spans="2:11" x14ac:dyDescent="0.25">
      <c r="I11" s="21" t="s">
        <v>16</v>
      </c>
      <c r="J11" s="7">
        <f>C16*-1</f>
        <v>3309292267.5999999</v>
      </c>
      <c r="K11" s="7"/>
    </row>
    <row r="12" spans="2:11" x14ac:dyDescent="0.25">
      <c r="B12" t="s">
        <v>17</v>
      </c>
      <c r="I12" s="21" t="s">
        <v>18</v>
      </c>
      <c r="J12" s="7">
        <f>C22*-1</f>
        <v>98494818428.779999</v>
      </c>
      <c r="K12" s="7"/>
    </row>
    <row r="13" spans="2:11" x14ac:dyDescent="0.25">
      <c r="B13" s="8" t="s">
        <v>19</v>
      </c>
      <c r="I13" s="21" t="s">
        <v>20</v>
      </c>
      <c r="J13" s="7">
        <f>C23*-1</f>
        <v>9878132201</v>
      </c>
      <c r="K13" s="7"/>
    </row>
    <row r="14" spans="2:11" x14ac:dyDescent="0.25">
      <c r="B14" s="11" t="s">
        <v>13</v>
      </c>
      <c r="C14" s="2">
        <v>15155131.119999999</v>
      </c>
      <c r="E14" s="2">
        <f t="shared" ref="E14:E16" si="0">ROUND(C14/1000000,2)</f>
        <v>15.16</v>
      </c>
      <c r="I14" s="21" t="str">
        <f>B27</f>
        <v>Cuenta por pagar accionistas</v>
      </c>
      <c r="J14" s="2">
        <f>C27*-1</f>
        <v>19798797971.299999</v>
      </c>
    </row>
    <row r="15" spans="2:11" x14ac:dyDescent="0.25">
      <c r="B15" s="11" t="s">
        <v>15</v>
      </c>
      <c r="C15" s="2">
        <v>16546461338</v>
      </c>
      <c r="E15" s="2">
        <f t="shared" si="0"/>
        <v>16546.46</v>
      </c>
      <c r="I15" s="21" t="s">
        <v>21</v>
      </c>
      <c r="J15" s="7">
        <f>C32*-1</f>
        <v>10000000</v>
      </c>
      <c r="K15" s="7"/>
    </row>
    <row r="16" spans="2:11" x14ac:dyDescent="0.25">
      <c r="B16" s="11" t="s">
        <v>16</v>
      </c>
      <c r="C16" s="9">
        <f>-C15/5</f>
        <v>-3309292267.5999999</v>
      </c>
      <c r="E16" s="2">
        <f t="shared" si="0"/>
        <v>-3309.29</v>
      </c>
      <c r="I16" s="21" t="s">
        <v>22</v>
      </c>
      <c r="J16" s="7">
        <f>C33*-1</f>
        <v>1000000</v>
      </c>
      <c r="K16" s="7"/>
    </row>
    <row r="17" spans="2:11" x14ac:dyDescent="0.25">
      <c r="B17" t="s">
        <v>23</v>
      </c>
      <c r="C17" s="12">
        <f>SUM(C14:C16)</f>
        <v>13252324201.52</v>
      </c>
      <c r="E17" s="12">
        <f>SUM(E14:E16)</f>
        <v>13252.329999999998</v>
      </c>
      <c r="I17" s="21" t="s">
        <v>24</v>
      </c>
      <c r="J17" s="7">
        <f>C34*-1</f>
        <v>31321646</v>
      </c>
      <c r="K17" s="7"/>
    </row>
    <row r="18" spans="2:11" ht="15.75" thickBot="1" x14ac:dyDescent="0.3">
      <c r="B18" t="s">
        <v>25</v>
      </c>
      <c r="C18" s="13">
        <f>C10+C17</f>
        <v>1441042769122.52</v>
      </c>
      <c r="E18" s="13">
        <f>E10+E17</f>
        <v>1441042.78</v>
      </c>
      <c r="I18" s="21" t="s">
        <v>26</v>
      </c>
      <c r="J18" s="7">
        <f>C37*-1</f>
        <v>2363091657975.79</v>
      </c>
      <c r="K18" s="7"/>
    </row>
    <row r="19" spans="2:11" ht="15.75" thickTop="1" x14ac:dyDescent="0.25">
      <c r="I19" s="11" t="s">
        <v>27</v>
      </c>
      <c r="J19" s="7"/>
      <c r="K19" s="7">
        <f>C38</f>
        <v>1050262959100.3519</v>
      </c>
    </row>
    <row r="20" spans="2:11" x14ac:dyDescent="0.25">
      <c r="B20" t="s">
        <v>28</v>
      </c>
      <c r="I20" s="19"/>
      <c r="J20" s="2"/>
    </row>
    <row r="21" spans="2:11" ht="15.75" thickBot="1" x14ac:dyDescent="0.3">
      <c r="B21" t="s">
        <v>29</v>
      </c>
      <c r="J21" s="17">
        <f>SUM(J6:J20)</f>
        <v>2494615020490.4702</v>
      </c>
      <c r="K21" s="17">
        <f>SUM(K6:K20)</f>
        <v>2494615020490.4722</v>
      </c>
    </row>
    <row r="22" spans="2:11" ht="15.75" thickTop="1" x14ac:dyDescent="0.25">
      <c r="B22" s="8" t="s">
        <v>18</v>
      </c>
      <c r="C22" s="2">
        <v>-98494818428.779999</v>
      </c>
      <c r="E22" s="2">
        <f t="shared" ref="E22:E23" si="1">ROUND(C22/1000000,2)</f>
        <v>-98494.82</v>
      </c>
    </row>
    <row r="23" spans="2:11" x14ac:dyDescent="0.25">
      <c r="B23" s="8" t="s">
        <v>20</v>
      </c>
      <c r="C23" s="9">
        <v>-9878132201</v>
      </c>
      <c r="E23" s="2">
        <f t="shared" si="1"/>
        <v>-9878.1299999999992</v>
      </c>
      <c r="I23" s="20" t="s">
        <v>40</v>
      </c>
    </row>
    <row r="24" spans="2:11" x14ac:dyDescent="0.25">
      <c r="B24" t="s">
        <v>30</v>
      </c>
      <c r="C24" s="2">
        <f>SUM(C22:C23)</f>
        <v>-108372950629.78</v>
      </c>
      <c r="E24" s="10">
        <f>SUM(E22:E23)</f>
        <v>-108372.95000000001</v>
      </c>
    </row>
    <row r="25" spans="2:11" x14ac:dyDescent="0.25">
      <c r="I25" s="5" t="s">
        <v>41</v>
      </c>
    </row>
    <row r="26" spans="2:11" x14ac:dyDescent="0.25">
      <c r="B26" t="s">
        <v>31</v>
      </c>
      <c r="J26" s="6" t="s">
        <v>7</v>
      </c>
      <c r="K26" s="6" t="s">
        <v>8</v>
      </c>
    </row>
    <row r="27" spans="2:11" x14ac:dyDescent="0.25">
      <c r="B27" s="8" t="s">
        <v>32</v>
      </c>
      <c r="C27" s="9">
        <v>-19798797971.299999</v>
      </c>
      <c r="E27" s="9">
        <f>ROUND(C27/1000000,2)</f>
        <v>-19798.8</v>
      </c>
      <c r="I27" t="s">
        <v>10</v>
      </c>
      <c r="J27" s="7">
        <f>E7</f>
        <v>114564.64</v>
      </c>
      <c r="K27" s="7"/>
    </row>
    <row r="28" spans="2:11" x14ac:dyDescent="0.25">
      <c r="B28" t="s">
        <v>33</v>
      </c>
      <c r="C28" s="2">
        <f>SUM(C27)</f>
        <v>-19798797971.299999</v>
      </c>
      <c r="E28" s="2">
        <f>SUM(E27)</f>
        <v>-19798.8</v>
      </c>
      <c r="I28" t="s">
        <v>11</v>
      </c>
      <c r="J28" s="7">
        <f>E8</f>
        <v>12.32</v>
      </c>
      <c r="K28" s="7"/>
    </row>
    <row r="29" spans="2:11" ht="15.75" thickBot="1" x14ac:dyDescent="0.3">
      <c r="B29" t="s">
        <v>34</v>
      </c>
      <c r="C29" s="13">
        <f>C24+C28</f>
        <v>-128171748601.08</v>
      </c>
      <c r="E29" s="13">
        <f>E24+E28</f>
        <v>-128171.75000000001</v>
      </c>
      <c r="I29" t="s">
        <v>12</v>
      </c>
      <c r="J29" s="7">
        <f>E9</f>
        <v>1313213.49</v>
      </c>
      <c r="K29" s="7"/>
    </row>
    <row r="30" spans="2:11" ht="15.75" thickTop="1" x14ac:dyDescent="0.25">
      <c r="I30" t="s">
        <v>13</v>
      </c>
      <c r="J30" s="7">
        <f>E14</f>
        <v>15.16</v>
      </c>
      <c r="K30" s="7"/>
    </row>
    <row r="31" spans="2:11" x14ac:dyDescent="0.25">
      <c r="B31" t="s">
        <v>35</v>
      </c>
      <c r="I31" t="s">
        <v>15</v>
      </c>
      <c r="J31" s="7">
        <f>E15</f>
        <v>16546.46</v>
      </c>
      <c r="K31" s="7"/>
    </row>
    <row r="32" spans="2:11" x14ac:dyDescent="0.25">
      <c r="B32" s="8" t="s">
        <v>21</v>
      </c>
      <c r="C32" s="2">
        <v>-10000000</v>
      </c>
      <c r="E32" s="2">
        <f t="shared" ref="E32:E34" si="2">ROUND(C32/1000000,2)</f>
        <v>-10</v>
      </c>
      <c r="I32" s="11" t="s">
        <v>16</v>
      </c>
      <c r="J32" s="7"/>
      <c r="K32" s="7">
        <f>E16*-1</f>
        <v>3309.29</v>
      </c>
    </row>
    <row r="33" spans="2:11" x14ac:dyDescent="0.25">
      <c r="B33" s="8" t="s">
        <v>22</v>
      </c>
      <c r="C33" s="2">
        <v>-1000000</v>
      </c>
      <c r="E33" s="2">
        <f t="shared" si="2"/>
        <v>-1</v>
      </c>
      <c r="I33" s="11" t="s">
        <v>18</v>
      </c>
      <c r="J33" s="7"/>
      <c r="K33" s="7">
        <f>E22*-1</f>
        <v>98494.82</v>
      </c>
    </row>
    <row r="34" spans="2:11" x14ac:dyDescent="0.25">
      <c r="B34" s="8" t="s">
        <v>24</v>
      </c>
      <c r="C34" s="2">
        <v>-31321646</v>
      </c>
      <c r="E34" s="2">
        <f t="shared" si="2"/>
        <v>-31.32</v>
      </c>
      <c r="I34" s="11" t="s">
        <v>20</v>
      </c>
      <c r="J34" s="7"/>
      <c r="K34" s="7">
        <f>E23*-1</f>
        <v>9878.1299999999992</v>
      </c>
    </row>
    <row r="35" spans="2:11" ht="15.75" thickBot="1" x14ac:dyDescent="0.3">
      <c r="C35" s="13">
        <f>SUM(C32:C34)</f>
        <v>-42321646</v>
      </c>
      <c r="E35" s="13">
        <f>SUM(E32:E34)</f>
        <v>-42.32</v>
      </c>
      <c r="I35" s="11" t="str">
        <f>I14</f>
        <v>Cuenta por pagar accionistas</v>
      </c>
      <c r="J35" s="7"/>
      <c r="K35" s="7">
        <f>E27*-1</f>
        <v>19798.8</v>
      </c>
    </row>
    <row r="36" spans="2:11" ht="15.75" thickTop="1" x14ac:dyDescent="0.25">
      <c r="C36" s="18"/>
      <c r="I36" s="11" t="s">
        <v>21</v>
      </c>
      <c r="J36" s="7"/>
      <c r="K36" s="7">
        <f>E32*-1</f>
        <v>10</v>
      </c>
    </row>
    <row r="37" spans="2:11" x14ac:dyDescent="0.25">
      <c r="B37" t="s">
        <v>26</v>
      </c>
      <c r="C37" s="2">
        <f>-150262959100.35-1312828698875.44-900000000000</f>
        <v>-2363091657975.79</v>
      </c>
      <c r="E37" s="2">
        <f t="shared" ref="E37:E38" si="3">ROUND(C37/1000000,2)</f>
        <v>-2363091.66</v>
      </c>
      <c r="I37" s="11" t="s">
        <v>22</v>
      </c>
      <c r="J37" s="7"/>
      <c r="K37" s="7">
        <f>E33*-1</f>
        <v>1</v>
      </c>
    </row>
    <row r="38" spans="2:11" x14ac:dyDescent="0.25">
      <c r="B38" t="s">
        <v>27</v>
      </c>
      <c r="C38" s="2">
        <f>893848609662.632+2813138945.35+153601210492.37</f>
        <v>1050262959100.3519</v>
      </c>
      <c r="E38" s="2">
        <f t="shared" si="3"/>
        <v>1050262.96</v>
      </c>
      <c r="I38" s="11" t="s">
        <v>24</v>
      </c>
      <c r="J38" s="7"/>
      <c r="K38" s="7">
        <f>E34*-1</f>
        <v>31.32</v>
      </c>
    </row>
    <row r="39" spans="2:11" ht="30" x14ac:dyDescent="0.25">
      <c r="B39" s="19" t="s">
        <v>36</v>
      </c>
      <c r="E39" s="2">
        <v>-0.01</v>
      </c>
      <c r="I39" s="11" t="s">
        <v>26</v>
      </c>
      <c r="J39" s="7"/>
      <c r="K39" s="7">
        <f>E37*-1</f>
        <v>2363091.66</v>
      </c>
    </row>
    <row r="40" spans="2:11" ht="15.75" thickBot="1" x14ac:dyDescent="0.3">
      <c r="C40" s="13">
        <f>C37+C38</f>
        <v>-1312828698875.438</v>
      </c>
      <c r="E40" s="13">
        <f>E37+E38+E39</f>
        <v>-1312828.7100000002</v>
      </c>
      <c r="I40" t="s">
        <v>27</v>
      </c>
      <c r="J40" s="2">
        <f>$E$38</f>
        <v>1050262.96</v>
      </c>
    </row>
    <row r="41" spans="2:11" ht="30.75" thickTop="1" x14ac:dyDescent="0.25">
      <c r="E41" s="2"/>
      <c r="I41" s="14" t="str">
        <f>B39</f>
        <v>Diferencia por ajuste a la nueva expresión monetaria</v>
      </c>
      <c r="K41" s="2">
        <f>E39*-1</f>
        <v>0.01</v>
      </c>
    </row>
    <row r="42" spans="2:11" ht="15.75" thickBot="1" x14ac:dyDescent="0.3">
      <c r="E42" s="2"/>
      <c r="J42" s="17">
        <f>SUM(J27:J41)</f>
        <v>2494615.0299999998</v>
      </c>
      <c r="K42" s="17">
        <f>SUM(K27:K41)</f>
        <v>2494615.0299999998</v>
      </c>
    </row>
    <row r="43" spans="2:11" ht="15.75" thickTop="1" x14ac:dyDescent="0.25">
      <c r="B43" t="s">
        <v>42</v>
      </c>
      <c r="C43" s="2">
        <f>C18+C29+C35+C40</f>
        <v>1.953125E-3</v>
      </c>
      <c r="E43" s="2">
        <f>E18+E29+E35+E40</f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Opcion 2</vt:lpstr>
      <vt:lpstr>Opcion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</dc:creator>
  <cp:lastModifiedBy>Leonardo</cp:lastModifiedBy>
  <dcterms:created xsi:type="dcterms:W3CDTF">2021-09-18T18:34:14Z</dcterms:created>
  <dcterms:modified xsi:type="dcterms:W3CDTF">2021-09-18T18:34:52Z</dcterms:modified>
</cp:coreProperties>
</file>